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all12\Downloads\"/>
    </mc:Choice>
  </mc:AlternateContent>
  <xr:revisionPtr revIDLastSave="0" documentId="8_{28D88E3A-267F-4F51-8CA0-FF3225E56C7B}" xr6:coauthVersionLast="47" xr6:coauthVersionMax="47" xr10:uidLastSave="{00000000-0000-0000-0000-000000000000}"/>
  <workbookProtection workbookAlgorithmName="SHA-512" workbookHashValue="Z3XqQbSJrpbpUNm1+20kzRfrUqnTo6uSaBqwsOn+ozUyRq73SK/m9xtlElM/kwnhfRM7mLbSqroSYNSSzCDoxg==" workbookSaltValue="gRKGiOczlNVCi/QH4n+Yyg==" workbookSpinCount="100000" lockStructure="1"/>
  <bookViews>
    <workbookView xWindow="28680" yWindow="1710" windowWidth="29040" windowHeight="15720" tabRatio="599" xr2:uid="{00000000-000D-0000-FFFF-FFFF00000000}"/>
  </bookViews>
  <sheets>
    <sheet name="Non Union Workers" sheetId="1" r:id="rId1"/>
    <sheet name="Rating Scale" sheetId="4" r:id="rId2"/>
    <sheet name="Job Category &amp; Grade" sheetId="6" state="hidden" r:id="rId3"/>
  </sheets>
  <definedNames>
    <definedName name="_xlnm._FilterDatabase" localSheetId="0">'Non Union Workers'!$B$19:$P$22</definedName>
    <definedName name="AAPS">'Job Category &amp; Grade'!$B$5:$B$22</definedName>
    <definedName name="Executive_Administrative_Staff">'Job Category &amp; Grade'!$T$5:$T$7</definedName>
    <definedName name="Non_Union_Farm_Workers">'Job Category &amp; Grade'!$N$5:$N$11</definedName>
    <definedName name="Non_Union_Technicians_and_Research_Assistants">'Job Category &amp; Grade'!$H$5:$H$16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H20" i="1" l="1"/>
  <c r="J20" i="1" l="1"/>
  <c r="M20" i="1" l="1"/>
  <c r="P20" i="1" l="1"/>
  <c r="O20" i="1" s="1"/>
  <c r="N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Seneviratne, Nirasha</author>
  </authors>
  <commentList>
    <comment ref="H16" authorId="0" shapeId="0" xr:uid="{6F6A976F-DCEE-4AD6-95CF-81BB031D3D4E}">
      <text>
        <r>
          <rPr>
            <b/>
            <sz val="9"/>
            <color indexed="81"/>
            <rFont val="Tahoma"/>
            <family val="2"/>
          </rPr>
          <t>Seneviratne, Nirasha:</t>
        </r>
        <r>
          <rPr>
            <sz val="9"/>
            <color indexed="81"/>
            <rFont val="Tahoma"/>
            <family val="2"/>
          </rPr>
          <t xml:space="preserve">
+12% Premium</t>
        </r>
      </text>
    </comment>
    <comment ref="H31" authorId="0" shapeId="0" xr:uid="{EB73C6A7-1F80-4F03-8EB3-4B1A5285C022}">
      <text>
        <r>
          <rPr>
            <b/>
            <sz val="9"/>
            <color indexed="81"/>
            <rFont val="Tahoma"/>
            <family val="2"/>
          </rPr>
          <t>Seneviratne, Nirasha:</t>
        </r>
        <r>
          <rPr>
            <sz val="9"/>
            <color indexed="81"/>
            <rFont val="Tahoma"/>
            <family val="2"/>
          </rPr>
          <t xml:space="preserve">
+12% Premium</t>
        </r>
      </text>
    </comment>
  </commentList>
</comments>
</file>

<file path=xl/sharedStrings.xml><?xml version="1.0" encoding="utf-8"?>
<sst xmlns="http://schemas.openxmlformats.org/spreadsheetml/2006/main" count="241" uniqueCount="166">
  <si>
    <t>Merit Honorarium Amount Calculator</t>
  </si>
  <si>
    <t>Download a copy of this file to your local computer to use it</t>
  </si>
  <si>
    <t>Instructions:</t>
  </si>
  <si>
    <r>
      <t xml:space="preserve">Fill in the </t>
    </r>
    <r>
      <rPr>
        <b/>
        <u/>
        <sz val="10"/>
        <color theme="4" tint="-0.249977111117893"/>
        <rFont val="Arial"/>
        <family val="2"/>
      </rPr>
      <t>Blue</t>
    </r>
    <r>
      <rPr>
        <b/>
        <sz val="10"/>
        <rFont val="Arial"/>
        <family val="2"/>
      </rPr>
      <t xml:space="preserve"> colour cells in the given format </t>
    </r>
  </si>
  <si>
    <t>FTE - Number between 0 to 1 based on FTE % (60% FTE = 0.6)</t>
  </si>
  <si>
    <t>Current Salary - Up to 2 decimal places</t>
  </si>
  <si>
    <t>% Merit - between 0% to 3%. Always use % (e.g. for 2%, just type 2)</t>
  </si>
  <si>
    <t>Estimated Annual Hours (for Hourly Employees only) - Enter the actual annual hours worked by the Hourly employee. For Salaried employees leave this cell blank.</t>
  </si>
  <si>
    <r>
      <t xml:space="preserve">Select the appropriate value using the drop down lists in </t>
    </r>
    <r>
      <rPr>
        <b/>
        <u/>
        <sz val="10"/>
        <color theme="5" tint="0.39997558519241921"/>
        <rFont val="Arial"/>
        <family val="2"/>
      </rPr>
      <t>Orange</t>
    </r>
    <r>
      <rPr>
        <b/>
        <sz val="10"/>
        <rFont val="Arial"/>
        <family val="2"/>
      </rPr>
      <t xml:space="preserve"> colour cells</t>
    </r>
  </si>
  <si>
    <t>Job Category</t>
  </si>
  <si>
    <t>Salary type - Salaried or Hourly</t>
  </si>
  <si>
    <t>Grade or Job Profile : For AAPS - select Grade, for Farm workers, NUTRA &amp; Exec Admin - select Job Profile</t>
  </si>
  <si>
    <t>Type these values in to the WD Grid</t>
  </si>
  <si>
    <t>Salary Type</t>
  </si>
  <si>
    <t>FTE</t>
  </si>
  <si>
    <t>Grade or Job Profile</t>
  </si>
  <si>
    <t>Sal-Gr</t>
  </si>
  <si>
    <t>PG Mid Point</t>
  </si>
  <si>
    <t>PG Maximum</t>
  </si>
  <si>
    <t>Current Salary (100% FTE)</t>
  </si>
  <si>
    <t>Compa Ratio</t>
  </si>
  <si>
    <t>% Merit</t>
  </si>
  <si>
    <r>
      <t>Annual Hours  -</t>
    </r>
    <r>
      <rPr>
        <b/>
        <i/>
        <u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for</t>
    </r>
    <r>
      <rPr>
        <b/>
        <i/>
        <u/>
        <sz val="10"/>
        <rFont val="Arial"/>
        <family val="2"/>
      </rPr>
      <t xml:space="preserve"> HOURLY EMPLOYEES ONLY</t>
    </r>
  </si>
  <si>
    <t>$ Difference</t>
  </si>
  <si>
    <t>Proposed Salary (1 FTE)</t>
  </si>
  <si>
    <r>
      <t xml:space="preserve">Merit Honorarium $
</t>
    </r>
    <r>
      <rPr>
        <i/>
        <sz val="10"/>
        <rFont val="Arial"/>
        <family val="2"/>
      </rPr>
      <t>(i.e. Overmax Honorarium, which has been prorated by FTE)</t>
    </r>
  </si>
  <si>
    <t>Calculate Overmax Honorarium</t>
  </si>
  <si>
    <t>AAPS</t>
  </si>
  <si>
    <t>Salaried</t>
  </si>
  <si>
    <t>Grade 7</t>
  </si>
  <si>
    <t>From</t>
  </si>
  <si>
    <t>To</t>
  </si>
  <si>
    <t>Meets Job Requirements</t>
  </si>
  <si>
    <t>Above Average</t>
  </si>
  <si>
    <t>Excellent</t>
  </si>
  <si>
    <t>Extraordinary</t>
  </si>
  <si>
    <t>M&amp;P - AAPS</t>
  </si>
  <si>
    <t>Minimum</t>
  </si>
  <si>
    <t>Midpoint</t>
  </si>
  <si>
    <t>Maximum</t>
  </si>
  <si>
    <t>Non Union Technicians and Research Assistants</t>
  </si>
  <si>
    <t>Non Union Farm Workers</t>
  </si>
  <si>
    <t>Executive Administrative Staff</t>
  </si>
  <si>
    <t>Grade 1</t>
  </si>
  <si>
    <t>Salaried-Grade 1</t>
  </si>
  <si>
    <t>Lab Asst</t>
  </si>
  <si>
    <t>Salaried-Lab Asst</t>
  </si>
  <si>
    <t>Agassiz-Farm Worker 1</t>
  </si>
  <si>
    <t>Salaried-Agassiz-Farm Worker 1</t>
  </si>
  <si>
    <t>Administrative Asst 1</t>
  </si>
  <si>
    <t>Salaried-Administrative Asst 1</t>
  </si>
  <si>
    <t>Grade 2</t>
  </si>
  <si>
    <t>Salaried-Grade 2</t>
  </si>
  <si>
    <t>Research Assistant/Tech 1</t>
  </si>
  <si>
    <t>Salaried-Research Assistant/Tech 1</t>
  </si>
  <si>
    <t>Agassiz-Farm Worker 2</t>
  </si>
  <si>
    <t>Salaried-Agassiz-Farm Worker 2</t>
  </si>
  <si>
    <t>Administrative Asst 2</t>
  </si>
  <si>
    <t>Salaried-Administrative Asst 2</t>
  </si>
  <si>
    <t>Grade 3</t>
  </si>
  <si>
    <t>Salaried-Grade 3</t>
  </si>
  <si>
    <t>Research Assistant/Tech 2</t>
  </si>
  <si>
    <t>Salaried-Research Assistant/Tech 2</t>
  </si>
  <si>
    <t>Agassiz-Farm Worker 3</t>
  </si>
  <si>
    <t>Salaried-Agassiz-Farm Worker 3</t>
  </si>
  <si>
    <t>Administrative Asst 3</t>
  </si>
  <si>
    <t>Salaried-Administrative Asst 3</t>
  </si>
  <si>
    <t>Grade 4</t>
  </si>
  <si>
    <t>Salaried-Grade 4</t>
  </si>
  <si>
    <t>Research Assistant/Tech 3</t>
  </si>
  <si>
    <t>Salaried-Research Assistant/Tech 3</t>
  </si>
  <si>
    <t>Worker</t>
  </si>
  <si>
    <t>Salaried-Worker</t>
  </si>
  <si>
    <t>Grade 5</t>
  </si>
  <si>
    <t>Salaried-Grade 5</t>
  </si>
  <si>
    <t>Research Assistant/Tech 4</t>
  </si>
  <si>
    <t>Salaried-Research Assistant/Tech 4</t>
  </si>
  <si>
    <t>Assistant</t>
  </si>
  <si>
    <t>Salaried-Assistant</t>
  </si>
  <si>
    <t>Hourly</t>
  </si>
  <si>
    <t>Grade 6</t>
  </si>
  <si>
    <t>Salaried-Grade 6</t>
  </si>
  <si>
    <t>Research Assistant/Tech 5</t>
  </si>
  <si>
    <t>Salaried-Research Assistant/Tech 5</t>
  </si>
  <si>
    <t>Coordinator</t>
  </si>
  <si>
    <t>Salaried-Coordinator</t>
  </si>
  <si>
    <t>Salaried-Grade 7</t>
  </si>
  <si>
    <t>Research Assistant/Tech 6</t>
  </si>
  <si>
    <t>Salaried-Research Assistant/Tech 6</t>
  </si>
  <si>
    <t>Lead Coordinator</t>
  </si>
  <si>
    <t>Salaried-Lead Coordinator</t>
  </si>
  <si>
    <t>Hourly-Administrative Asst 1</t>
  </si>
  <si>
    <t>Grade 8</t>
  </si>
  <si>
    <t>Salaried-Grade 8</t>
  </si>
  <si>
    <t>Eng Technician/ Research Asst 1</t>
  </si>
  <si>
    <t>Salaried-Eng Technician/ Research Asst 1</t>
  </si>
  <si>
    <t>Hourly-Administrative Asst 2</t>
  </si>
  <si>
    <t>Grade 9</t>
  </si>
  <si>
    <t>Salaried-Grade 9</t>
  </si>
  <si>
    <t>Eng Technician/ Research Asst 2</t>
  </si>
  <si>
    <t>Salaried-Eng Technician/ Research Asst 2</t>
  </si>
  <si>
    <t>Hourly-Administrative Asst 3</t>
  </si>
  <si>
    <t>Grade 10</t>
  </si>
  <si>
    <t>Salaried-Grade 10</t>
  </si>
  <si>
    <t>Eng Technician/ Research Asst 3</t>
  </si>
  <si>
    <t>Salaried-Eng Technician/ Research Asst 3</t>
  </si>
  <si>
    <t>Grade 11</t>
  </si>
  <si>
    <t>Salaried-Grade 11</t>
  </si>
  <si>
    <t>Eng Technician/ Research Asst 4</t>
  </si>
  <si>
    <t>Salaried-Eng Technician/ Research Asst 4</t>
  </si>
  <si>
    <t>Hourly-Agassiz-Farm Worker 1</t>
  </si>
  <si>
    <t>Grade 12</t>
  </si>
  <si>
    <t>Salaried-Grade 12</t>
  </si>
  <si>
    <t>Head Eng Technician</t>
  </si>
  <si>
    <t>Salaried-Head Eng Technician</t>
  </si>
  <si>
    <t>Hourly-Agassiz-Farm Worker 2</t>
  </si>
  <si>
    <t>Grade 13</t>
  </si>
  <si>
    <t>Salaried-Grade 13</t>
  </si>
  <si>
    <t>Hourly-Agassiz-Farm Worker 3</t>
  </si>
  <si>
    <t>Grade 14</t>
  </si>
  <si>
    <t>Salaried-Grade 14</t>
  </si>
  <si>
    <t>Hourly-Worker</t>
  </si>
  <si>
    <t>Grade 15</t>
  </si>
  <si>
    <t>Salaried-Grade 15</t>
  </si>
  <si>
    <t>Hourly-Assistant</t>
  </si>
  <si>
    <t>Grade 16</t>
  </si>
  <si>
    <t>Salaried-Grade 16</t>
  </si>
  <si>
    <t>Hourly-Lab Asst</t>
  </si>
  <si>
    <t>Hourly-Coordinator</t>
  </si>
  <si>
    <t>Grade 17</t>
  </si>
  <si>
    <t>Salaried-Grade 17</t>
  </si>
  <si>
    <t>Hourly-Research Assistant/Tech 1</t>
  </si>
  <si>
    <t>Hourly-Lead Coordinator</t>
  </si>
  <si>
    <t>Grade 18</t>
  </si>
  <si>
    <t>Salaried-Grade 18</t>
  </si>
  <si>
    <t>Hourly-Research Assistant/Tech 2</t>
  </si>
  <si>
    <t>Hourly-Research Assistant/Tech 3</t>
  </si>
  <si>
    <t>Hourly-Research Assistant/Tech 4</t>
  </si>
  <si>
    <t>Hourly-Research Assistant/Tech 5</t>
  </si>
  <si>
    <t>Hourly-Research Assistant/Tech 6</t>
  </si>
  <si>
    <t>Hourly-Grade 1</t>
  </si>
  <si>
    <t>Hourly-Eng Technician/ Research Asst 1</t>
  </si>
  <si>
    <t>Hourly-Grade 2</t>
  </si>
  <si>
    <t>Hourly-Eng Technician/ Research Asst 2</t>
  </si>
  <si>
    <t>Hourly-Grade 3</t>
  </si>
  <si>
    <t>Hourly-Eng Technician/ Research Asst 3</t>
  </si>
  <si>
    <t>Hourly-Grade 4</t>
  </si>
  <si>
    <t>Hourly-Eng Technician/ Research Asst 4</t>
  </si>
  <si>
    <t>Hourly-Grade 5</t>
  </si>
  <si>
    <t>Hourly-Head Eng Technician</t>
  </si>
  <si>
    <t>Hourly-Grade 6</t>
  </si>
  <si>
    <t>Hourly-Grade 7</t>
  </si>
  <si>
    <t>Hourly-Grade 8</t>
  </si>
  <si>
    <t>Hourly-Grade 9</t>
  </si>
  <si>
    <t>Hourly-Grade 10</t>
  </si>
  <si>
    <t>Hourly-Grade 11</t>
  </si>
  <si>
    <t>Hourly-Grade 12</t>
  </si>
  <si>
    <t>Hourly-Grade 13</t>
  </si>
  <si>
    <t>Hourly-Grade 14</t>
  </si>
  <si>
    <t>Hourly-Grade 15</t>
  </si>
  <si>
    <t>Hourly-Grade 16</t>
  </si>
  <si>
    <t>Hourly-Grade 17</t>
  </si>
  <si>
    <t>Hourly-Grade 18</t>
  </si>
  <si>
    <t>Non_Union_Technicians_and_Research_Assistants</t>
  </si>
  <si>
    <t>Non_Union_Farm_Workers</t>
  </si>
  <si>
    <t>Executive_Administrative_Staff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</si>
</sst>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;\(#,##0.00\)"/>
    <numFmt numFmtId="166" formatCode="0.0000%"/>
    <numFmt numFmtId="167" formatCode="#,##0.0000_);\(#,##0.0000\)"/>
  </numFmts>
  <fonts count="14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rgb="FF7030A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Arial"/>
      <family val="2"/>
    </font>
    <font>
      <b/>
      <u/>
      <sz val="10"/>
      <color theme="5" tint="0.39997558519241921"/>
      <name val="Arial"/>
      <family val="2"/>
    </font>
    <font>
      <b/>
      <u/>
      <sz val="10"/>
      <color theme="4" tint="-0.249977111117893"/>
      <name val="Arial"/>
      <family val="2"/>
    </font>
    <font>
      <i/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0" fillId="0" borderId="0" xfId="2" applyFont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10" fontId="0" fillId="0" borderId="0" xfId="0" applyNumberFormat="1" applyAlignment="1" applyProtection="1">
      <alignment vertical="center"/>
      <protection locked="0"/>
    </xf>
    <xf numFmtId="164" fontId="0" fillId="0" borderId="0" xfId="2" applyFont="1" applyAlignment="1" applyProtection="1">
      <alignment horizontal="center"/>
      <protection hidden="1"/>
    </xf>
    <xf numFmtId="164" fontId="0" fillId="0" borderId="0" xfId="2" applyFont="1" applyAlignment="1" applyProtection="1">
      <alignment horizontal="center" vertical="center"/>
      <protection hidden="1"/>
    </xf>
    <xf numFmtId="164" fontId="0" fillId="0" borderId="0" xfId="2" applyFont="1" applyAlignment="1">
      <alignment horizontal="center"/>
    </xf>
    <xf numFmtId="164" fontId="0" fillId="0" borderId="0" xfId="2" applyFont="1" applyAlignment="1" applyProtection="1">
      <alignment horizontal="center" wrapText="1"/>
      <protection hidden="1"/>
    </xf>
    <xf numFmtId="164" fontId="0" fillId="0" borderId="0" xfId="2" applyFont="1" applyAlignment="1" applyProtection="1">
      <alignment horizontal="center" vertical="center" wrapText="1"/>
      <protection hidden="1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2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0" xfId="0" applyFont="1"/>
    <xf numFmtId="165" fontId="0" fillId="0" borderId="1" xfId="0" applyNumberFormat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vertical="center"/>
      <protection locked="0"/>
    </xf>
    <xf numFmtId="10" fontId="0" fillId="4" borderId="1" xfId="0" applyNumberFormat="1" applyFill="1" applyBorder="1" applyAlignment="1" applyProtection="1">
      <alignment vertical="center"/>
      <protection locked="0"/>
    </xf>
    <xf numFmtId="164" fontId="0" fillId="5" borderId="1" xfId="2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4" fontId="0" fillId="0" borderId="0" xfId="2" applyFont="1" applyAlignment="1" applyProtection="1">
      <alignment horizontal="center" vertical="center"/>
      <protection locked="0"/>
    </xf>
    <xf numFmtId="164" fontId="0" fillId="0" borderId="0" xfId="2" applyFont="1" applyAlignment="1" applyProtection="1">
      <alignment horizontal="center" vertical="center" wrapText="1"/>
      <protection locked="0"/>
    </xf>
    <xf numFmtId="39" fontId="0" fillId="0" borderId="0" xfId="0" applyNumberFormat="1" applyAlignment="1" applyProtection="1">
      <alignment vertical="center"/>
      <protection locked="0"/>
    </xf>
    <xf numFmtId="166" fontId="0" fillId="0" borderId="0" xfId="1" applyNumberFormat="1" applyFont="1" applyAlignment="1" applyProtection="1">
      <alignment vertical="center"/>
      <protection locked="0"/>
    </xf>
    <xf numFmtId="39" fontId="0" fillId="0" borderId="0" xfId="0" applyNumberFormat="1" applyProtection="1">
      <protection locked="0"/>
    </xf>
    <xf numFmtId="164" fontId="0" fillId="0" borderId="0" xfId="2" applyFont="1" applyAlignment="1" applyProtection="1">
      <alignment horizontal="center"/>
      <protection locked="0"/>
    </xf>
    <xf numFmtId="164" fontId="0" fillId="0" borderId="0" xfId="2" applyFont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164" fontId="0" fillId="0" borderId="0" xfId="2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vertical="center" wrapText="1"/>
      <protection hidden="1"/>
    </xf>
    <xf numFmtId="16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4" fontId="0" fillId="4" borderId="1" xfId="2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13" fillId="6" borderId="0" xfId="0" applyFont="1" applyFill="1"/>
    <xf numFmtId="0" fontId="0" fillId="6" borderId="0" xfId="0" applyFill="1"/>
    <xf numFmtId="164" fontId="12" fillId="5" borderId="1" xfId="2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2" builtinId="3"/>
    <cellStyle name="Normal" xfId="0" builtinId="0"/>
    <cellStyle name="Normal 3" xfId="3" xr:uid="{64DD0D51-E1F1-499D-8D2B-547156242BA3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6"/>
  <sheetViews>
    <sheetView showGridLines="0" tabSelected="1" zoomScaleNormal="100" workbookViewId="0">
      <selection activeCell="E20" sqref="E20"/>
    </sheetView>
  </sheetViews>
  <sheetFormatPr defaultColWidth="8" defaultRowHeight="12.5" x14ac:dyDescent="0.25"/>
  <cols>
    <col min="1" max="1" width="3.81640625" style="13" customWidth="1"/>
    <col min="2" max="2" width="25.1796875" style="13" customWidth="1"/>
    <col min="3" max="3" width="15.81640625" style="13" customWidth="1"/>
    <col min="4" max="4" width="9.7265625" style="13" bestFit="1" customWidth="1"/>
    <col min="5" max="5" width="19" style="13" customWidth="1"/>
    <col min="6" max="6" width="19" style="13" hidden="1" customWidth="1"/>
    <col min="7" max="7" width="11.1796875" style="13" hidden="1" customWidth="1"/>
    <col min="8" max="8" width="11.1796875" style="13" customWidth="1"/>
    <col min="9" max="9" width="11.7265625" style="13" customWidth="1"/>
    <col min="10" max="10" width="16.81640625" style="13" hidden="1" customWidth="1"/>
    <col min="11" max="11" width="10.26953125" style="13" customWidth="1"/>
    <col min="12" max="12" width="17.26953125" style="42" customWidth="1"/>
    <col min="13" max="13" width="16.54296875" style="42" hidden="1" customWidth="1"/>
    <col min="14" max="14" width="11.453125" style="42" customWidth="1"/>
    <col min="15" max="15" width="21.453125" style="43" customWidth="1"/>
    <col min="16" max="16" width="23" style="13" hidden="1" customWidth="1"/>
    <col min="17" max="17" width="9.26953125" style="13" customWidth="1"/>
    <col min="18" max="18" width="12.26953125" style="13" bestFit="1" customWidth="1"/>
    <col min="19" max="19" width="11.1796875" style="13" customWidth="1"/>
    <col min="20" max="16384" width="8" style="13"/>
  </cols>
  <sheetData>
    <row r="1" spans="1:16" x14ac:dyDescent="0.25">
      <c r="A1"/>
      <c r="B1"/>
      <c r="C1"/>
      <c r="D1"/>
      <c r="E1"/>
      <c r="F1"/>
      <c r="G1"/>
      <c r="H1"/>
      <c r="I1"/>
      <c r="J1"/>
      <c r="L1" s="17"/>
      <c r="M1" s="15"/>
      <c r="N1" s="17"/>
      <c r="O1" s="18"/>
      <c r="P1"/>
    </row>
    <row r="2" spans="1:16" ht="15.5" x14ac:dyDescent="0.35">
      <c r="A2"/>
      <c r="B2" s="20" t="s">
        <v>0</v>
      </c>
      <c r="C2" s="20"/>
      <c r="D2"/>
      <c r="E2"/>
      <c r="F2"/>
      <c r="G2"/>
      <c r="H2"/>
      <c r="I2"/>
      <c r="J2"/>
      <c r="L2" s="17"/>
      <c r="M2" s="15"/>
      <c r="N2" s="17"/>
      <c r="O2" s="18"/>
      <c r="P2"/>
    </row>
    <row r="3" spans="1:16" x14ac:dyDescent="0.25">
      <c r="A3"/>
      <c r="B3"/>
      <c r="C3"/>
      <c r="D3"/>
      <c r="E3"/>
      <c r="F3"/>
      <c r="G3"/>
      <c r="H3"/>
      <c r="I3"/>
      <c r="J3"/>
      <c r="L3" s="17"/>
      <c r="M3" s="15"/>
      <c r="N3" s="17"/>
      <c r="O3" s="18"/>
      <c r="P3"/>
    </row>
    <row r="4" spans="1:16" ht="14" x14ac:dyDescent="0.3">
      <c r="A4"/>
      <c r="B4" s="53" t="s">
        <v>1</v>
      </c>
      <c r="C4" s="54"/>
      <c r="D4" s="54"/>
      <c r="E4" s="54"/>
      <c r="F4"/>
      <c r="G4"/>
      <c r="H4"/>
      <c r="I4"/>
      <c r="J4"/>
      <c r="L4" s="17"/>
      <c r="M4" s="15"/>
      <c r="N4" s="17"/>
      <c r="O4" s="18"/>
      <c r="P4"/>
    </row>
    <row r="5" spans="1:16" x14ac:dyDescent="0.25">
      <c r="A5"/>
      <c r="B5"/>
      <c r="C5"/>
      <c r="D5"/>
      <c r="E5"/>
      <c r="F5"/>
      <c r="G5"/>
      <c r="H5"/>
      <c r="I5"/>
      <c r="J5"/>
      <c r="L5" s="17"/>
      <c r="M5" s="15"/>
      <c r="N5" s="17"/>
      <c r="O5" s="18"/>
      <c r="P5"/>
    </row>
    <row r="6" spans="1:16" ht="13" x14ac:dyDescent="0.3">
      <c r="A6"/>
      <c r="B6" s="27" t="s">
        <v>2</v>
      </c>
      <c r="C6" s="27"/>
      <c r="D6"/>
      <c r="E6"/>
      <c r="F6"/>
      <c r="G6"/>
      <c r="H6"/>
      <c r="I6"/>
      <c r="J6"/>
      <c r="L6" s="17"/>
      <c r="M6" s="15"/>
      <c r="N6" s="17"/>
      <c r="O6" s="18"/>
      <c r="P6"/>
    </row>
    <row r="7" spans="1:16" ht="13" x14ac:dyDescent="0.3">
      <c r="A7"/>
      <c r="B7" s="22" t="s">
        <v>3</v>
      </c>
      <c r="C7" s="22"/>
      <c r="D7"/>
      <c r="E7"/>
      <c r="F7"/>
      <c r="G7"/>
      <c r="H7"/>
      <c r="I7"/>
      <c r="J7"/>
      <c r="L7" s="17"/>
      <c r="M7" s="15"/>
      <c r="N7" s="17"/>
      <c r="O7" s="18"/>
      <c r="P7"/>
    </row>
    <row r="8" spans="1:16" x14ac:dyDescent="0.25">
      <c r="A8"/>
      <c r="B8"/>
      <c r="C8"/>
      <c r="D8" s="21" t="s">
        <v>4</v>
      </c>
      <c r="E8"/>
      <c r="F8"/>
      <c r="G8"/>
      <c r="H8"/>
      <c r="I8"/>
      <c r="J8"/>
      <c r="L8" s="17"/>
      <c r="M8" s="15"/>
      <c r="N8" s="17"/>
      <c r="O8" s="18"/>
      <c r="P8"/>
    </row>
    <row r="9" spans="1:16" x14ac:dyDescent="0.25">
      <c r="A9"/>
      <c r="B9"/>
      <c r="C9"/>
      <c r="D9" s="21" t="s">
        <v>5</v>
      </c>
      <c r="E9"/>
      <c r="F9"/>
      <c r="G9"/>
      <c r="H9"/>
      <c r="I9"/>
      <c r="J9"/>
      <c r="L9" s="17"/>
      <c r="M9" s="15"/>
      <c r="N9" s="17"/>
      <c r="O9" s="18"/>
      <c r="P9"/>
    </row>
    <row r="10" spans="1:16" x14ac:dyDescent="0.25">
      <c r="A10"/>
      <c r="B10"/>
      <c r="C10"/>
      <c r="D10" s="21" t="s">
        <v>6</v>
      </c>
      <c r="E10"/>
      <c r="F10"/>
      <c r="G10"/>
      <c r="H10"/>
      <c r="I10"/>
      <c r="J10"/>
      <c r="L10" s="17"/>
      <c r="M10" s="15"/>
      <c r="N10" s="17"/>
      <c r="O10" s="18"/>
      <c r="P10"/>
    </row>
    <row r="11" spans="1:16" x14ac:dyDescent="0.25">
      <c r="A11"/>
      <c r="B11"/>
      <c r="C11"/>
      <c r="D11" s="21" t="s">
        <v>7</v>
      </c>
      <c r="E11"/>
      <c r="F11"/>
      <c r="G11"/>
      <c r="H11"/>
      <c r="I11"/>
      <c r="J11"/>
      <c r="L11" s="17"/>
      <c r="M11" s="15"/>
      <c r="N11" s="17"/>
      <c r="O11" s="18"/>
      <c r="P11"/>
    </row>
    <row r="12" spans="1:16" x14ac:dyDescent="0.25">
      <c r="A12"/>
      <c r="B12"/>
      <c r="C12"/>
      <c r="D12" s="21"/>
      <c r="E12"/>
      <c r="F12"/>
      <c r="G12"/>
      <c r="H12"/>
      <c r="I12"/>
      <c r="J12"/>
      <c r="L12" s="17"/>
      <c r="M12" s="15"/>
      <c r="N12" s="17"/>
      <c r="O12" s="18"/>
      <c r="P12"/>
    </row>
    <row r="13" spans="1:16" ht="13" x14ac:dyDescent="0.3">
      <c r="A13"/>
      <c r="B13" s="22" t="s">
        <v>8</v>
      </c>
      <c r="C13" s="22"/>
      <c r="D13"/>
      <c r="E13"/>
      <c r="F13"/>
      <c r="G13"/>
      <c r="H13"/>
      <c r="I13"/>
      <c r="J13"/>
      <c r="L13" s="17"/>
      <c r="M13" s="15"/>
      <c r="N13" s="17"/>
      <c r="O13" s="18"/>
      <c r="P13"/>
    </row>
    <row r="14" spans="1:16" x14ac:dyDescent="0.25">
      <c r="A14"/>
      <c r="B14" s="21"/>
      <c r="C14" s="21"/>
      <c r="D14" t="s">
        <v>9</v>
      </c>
      <c r="E14"/>
      <c r="F14"/>
      <c r="G14"/>
      <c r="H14"/>
      <c r="I14"/>
      <c r="J14"/>
      <c r="L14" s="17"/>
      <c r="M14" s="15"/>
      <c r="N14" s="17"/>
      <c r="O14" s="18"/>
      <c r="P14"/>
    </row>
    <row r="15" spans="1:16" x14ac:dyDescent="0.25">
      <c r="A15"/>
      <c r="B15" s="21"/>
      <c r="C15" s="21"/>
      <c r="D15" s="21" t="s">
        <v>10</v>
      </c>
      <c r="E15"/>
      <c r="F15"/>
      <c r="G15"/>
      <c r="H15"/>
      <c r="I15"/>
      <c r="J15"/>
      <c r="L15" s="17"/>
      <c r="M15" s="15"/>
      <c r="N15" s="17"/>
      <c r="O15" s="18"/>
      <c r="P15"/>
    </row>
    <row r="16" spans="1:16" x14ac:dyDescent="0.25">
      <c r="A16"/>
      <c r="B16" s="21"/>
      <c r="C16" s="21"/>
      <c r="D16" s="21" t="s">
        <v>11</v>
      </c>
      <c r="E16"/>
      <c r="F16"/>
      <c r="G16"/>
      <c r="H16"/>
      <c r="I16"/>
      <c r="J16"/>
      <c r="L16" s="17"/>
      <c r="M16" s="15"/>
      <c r="N16" s="17"/>
      <c r="O16" s="18"/>
      <c r="P16"/>
    </row>
    <row r="17" spans="1:19" x14ac:dyDescent="0.25">
      <c r="A17"/>
      <c r="B17" s="21"/>
      <c r="C17" s="21"/>
      <c r="D17" s="21"/>
      <c r="E17"/>
      <c r="F17"/>
      <c r="G17"/>
      <c r="H17"/>
      <c r="I17"/>
      <c r="J17"/>
      <c r="L17" s="17"/>
      <c r="M17" s="15"/>
      <c r="N17" s="17"/>
      <c r="O17" s="18"/>
      <c r="P17"/>
    </row>
    <row r="18" spans="1:19" ht="13" x14ac:dyDescent="0.3">
      <c r="A18"/>
      <c r="B18"/>
      <c r="C18"/>
      <c r="D18"/>
      <c r="E18"/>
      <c r="F18"/>
      <c r="G18"/>
      <c r="H18"/>
      <c r="I18"/>
      <c r="J18"/>
      <c r="L18" s="17"/>
      <c r="M18" s="15"/>
      <c r="N18" s="55" t="s">
        <v>12</v>
      </c>
      <c r="O18" s="55"/>
      <c r="P18"/>
    </row>
    <row r="19" spans="1:19" s="46" customFormat="1" ht="78" customHeight="1" x14ac:dyDescent="0.25">
      <c r="A19" s="1"/>
      <c r="B19" s="24" t="s">
        <v>9</v>
      </c>
      <c r="C19" s="24" t="s">
        <v>13</v>
      </c>
      <c r="D19" s="24" t="s">
        <v>14</v>
      </c>
      <c r="E19" s="24" t="s">
        <v>15</v>
      </c>
      <c r="F19" s="29" t="s">
        <v>16</v>
      </c>
      <c r="G19" s="29" t="s">
        <v>17</v>
      </c>
      <c r="H19" s="29" t="s">
        <v>18</v>
      </c>
      <c r="I19" s="24" t="s">
        <v>19</v>
      </c>
      <c r="J19" s="29" t="s">
        <v>20</v>
      </c>
      <c r="K19" s="24" t="s">
        <v>21</v>
      </c>
      <c r="L19" s="24" t="s">
        <v>22</v>
      </c>
      <c r="M19" s="24" t="s">
        <v>23</v>
      </c>
      <c r="N19" s="24" t="s">
        <v>24</v>
      </c>
      <c r="O19" s="24" t="s">
        <v>25</v>
      </c>
      <c r="P19" s="29" t="s">
        <v>26</v>
      </c>
    </row>
    <row r="20" spans="1:19" ht="35.25" customHeight="1" x14ac:dyDescent="0.25">
      <c r="A20"/>
      <c r="B20" s="51" t="s">
        <v>27</v>
      </c>
      <c r="C20" s="51" t="s">
        <v>28</v>
      </c>
      <c r="D20" s="30">
        <v>1</v>
      </c>
      <c r="E20" s="51" t="s">
        <v>29</v>
      </c>
      <c r="F20" s="47" t="str">
        <f>C20&amp;"-"&amp;E20</f>
        <v>Salaried-Grade 7</v>
      </c>
      <c r="G20" s="28">
        <f ca="1">SUMIF('Job Category &amp; Grade'!$C$5:$C$46,'Non Union Workers'!F20,'Job Category &amp; Grade'!$E$5:$E$25)+SUMIF('Job Category &amp; Grade'!$I$5:$I$31,'Non Union Workers'!F20,'Job Category &amp; Grade'!$K$5:$K$31)+SUMIF('Job Category &amp; Grade'!$O$5:$O$21,'Non Union Workers'!F20,'Job Category &amp; Grade'!$Q$5:$Q$21)+SUMIF('Job Category &amp; Grade'!$U$5:$U$13,'Non Union Workers'!F20,'Job Category &amp; Grade'!$W$5:$W$13)</f>
        <v>7495.5</v>
      </c>
      <c r="H20" s="28">
        <f ca="1">SUMIF('Job Category &amp; Grade'!$C$5:$C$46,'Non Union Workers'!F20,'Job Category &amp; Grade'!$F$5:$F$25)+SUMIF('Job Category &amp; Grade'!$I$5:$I$31,'Non Union Workers'!F20,'Job Category &amp; Grade'!$L$5:$L$31)+SUMIF('Job Category &amp; Grade'!$O$5:$O$21,'Non Union Workers'!F20,'Job Category &amp; Grade'!$R$5:$R$21)+SUMIF('Job Category &amp; Grade'!$U$5:$U$13,'Non Union Workers'!F20,'Job Category &amp; Grade'!$X$5:$X$13)</f>
        <v>8986</v>
      </c>
      <c r="I20" s="31">
        <v>8900</v>
      </c>
      <c r="J20" s="26">
        <f ca="1">ROUND(I20/G20,4)</f>
        <v>1.1874</v>
      </c>
      <c r="K20" s="32">
        <v>0.03</v>
      </c>
      <c r="L20" s="50"/>
      <c r="M20" s="25" t="str">
        <f ca="1">IF(K20="","",IF(ROUND(I20*(1+K20),2)&gt;H20,"overmax",ROUND(I20*K20,2)))</f>
        <v>overmax</v>
      </c>
      <c r="N20" s="33">
        <f ca="1">IF(K20="","",IF(I20&gt;H20,I20,IF(M20&lt;&gt;"overmax",ROUND(I20*(1+K20),2),H20)))</f>
        <v>8986</v>
      </c>
      <c r="O20" s="33">
        <f ca="1">IF(K20="","",IF(P20="n/a",P20,IF(I20&gt;160,P20,(ROUND(P20,2)*L20*D20))))</f>
        <v>2172</v>
      </c>
      <c r="P20" s="26">
        <f ca="1">IF(K20="","",IF(M20&lt;&gt;"overmax","n/a",IF(I20&lt;160,MIN((ROUND(I20*(1+K20),2)-H20),ROUND(I20*K20,2)),MIN((ROUND(I20*(1+K20),2)-H20),ROUND(I20*K20,2))*12*D20)))</f>
        <v>2172</v>
      </c>
      <c r="Q20" s="39"/>
      <c r="R20" s="40"/>
      <c r="S20" s="41"/>
    </row>
    <row r="21" spans="1:19" x14ac:dyDescent="0.25">
      <c r="A21"/>
      <c r="B21" s="6"/>
      <c r="C21" s="6"/>
      <c r="D21" s="7"/>
      <c r="E21" s="6"/>
      <c r="F21" s="6"/>
      <c r="G21" s="8"/>
      <c r="H21" s="8"/>
      <c r="I21" s="8"/>
      <c r="J21" s="9"/>
      <c r="K21" s="14"/>
      <c r="L21" s="16"/>
      <c r="M21" s="16"/>
      <c r="N21" s="16"/>
      <c r="O21" s="19"/>
      <c r="P21" s="10"/>
      <c r="Q21" s="39"/>
      <c r="R21" s="40"/>
      <c r="S21" s="41"/>
    </row>
    <row r="22" spans="1:19" x14ac:dyDescent="0.25">
      <c r="B22" s="34"/>
      <c r="C22" s="34"/>
      <c r="D22" s="35"/>
      <c r="E22" s="34"/>
      <c r="F22" s="34"/>
      <c r="G22" s="36"/>
      <c r="H22" s="36"/>
      <c r="I22" s="36"/>
      <c r="J22" s="12"/>
      <c r="K22" s="14"/>
      <c r="L22" s="37"/>
      <c r="M22" s="37"/>
      <c r="N22" s="37"/>
      <c r="O22" s="38"/>
      <c r="P22" s="12"/>
      <c r="Q22" s="39"/>
      <c r="R22" s="40"/>
      <c r="S22" s="41"/>
    </row>
    <row r="25" spans="1:19" x14ac:dyDescent="0.25">
      <c r="I25" s="49"/>
      <c r="P25" s="44"/>
    </row>
    <row r="26" spans="1:19" x14ac:dyDescent="0.25">
      <c r="I26" s="48"/>
    </row>
    <row r="27" spans="1:19" x14ac:dyDescent="0.25">
      <c r="I27" s="48"/>
    </row>
    <row r="39" spans="7:8" x14ac:dyDescent="0.25">
      <c r="G39" s="45"/>
      <c r="H39" s="45"/>
    </row>
    <row r="40" spans="7:8" x14ac:dyDescent="0.25">
      <c r="G40" s="45"/>
      <c r="H40" s="45"/>
    </row>
    <row r="41" spans="7:8" x14ac:dyDescent="0.25">
      <c r="G41" s="45"/>
      <c r="H41" s="45"/>
    </row>
    <row r="42" spans="7:8" x14ac:dyDescent="0.25">
      <c r="G42" s="45"/>
      <c r="H42" s="45"/>
    </row>
    <row r="43" spans="7:8" x14ac:dyDescent="0.25">
      <c r="G43" s="45"/>
    </row>
    <row r="44" spans="7:8" x14ac:dyDescent="0.25">
      <c r="G44" s="45"/>
    </row>
    <row r="45" spans="7:8" x14ac:dyDescent="0.25">
      <c r="G45" s="45"/>
    </row>
    <row r="46" spans="7:8" x14ac:dyDescent="0.25">
      <c r="G46" s="45"/>
    </row>
  </sheetData>
  <sheetProtection algorithmName="SHA-512" hashValue="HEeNJ+wQhBhDlAkWRWSATn58EI9etHFWnMaH5teTF0wnpP06ymVEKOj0L6ieP238DUyq6EteUKMKwNnyvoBHiA==" saltValue="ypcVgZ/upxhswnzoilpajQ==" spinCount="100000" sheet="1" formatCells="0" sort="0" autoFilter="0"/>
  <mergeCells count="1">
    <mergeCell ref="N18:O18"/>
  </mergeCells>
  <dataValidations count="8">
    <dataValidation type="list" allowBlank="1" showInputMessage="1" showErrorMessage="1" sqref="E20:E22 F21:F22" xr:uid="{4A06DA1E-E431-415C-AA48-E0A3C3457258}">
      <formula1>INDIRECT($B$20)</formula1>
    </dataValidation>
    <dataValidation type="custom" allowBlank="1" showInputMessage="1" showErrorMessage="1" error="Invalide Merit %. Please revise." prompt="Meets job requirements - 0%_x000a_Above Average - up to 1%_x000a_Excellent - up to 2%_x000a_Extraordinary - up to 3%" sqref="K21:L22" xr:uid="{01E9F34F-1390-4E35-84DB-4EDF228411CB}">
      <formula1>IF(#REF!="Meets Job Requirements", K21=0, IF(#REF!="Above Average", AND(K21&gt;0, K21&lt;=0.03), IF(#REF!="Excellent", AND(K21&gt;0, K21&lt;=0.03), IF(#REF!="Extraordinary", AND(K21&gt;0, K21&lt;=0.03), FALSE))))</formula1>
    </dataValidation>
    <dataValidation type="custom" allowBlank="1" showInputMessage="1" showErrorMessage="1" errorTitle="Not Eligible for Merit" error="The employee is not eligible for Merit if the current salary is less than the pay grade mid point" promptTitle="Full FTE Salary" prompt="Please enter the 100% FTE salary amount here. Honorarium calculation will be prorated based on the input in &quot;FTE&quot; column." sqref="I20" xr:uid="{B9CA26E2-FDD8-4152-B24D-DB6A2A8E9716}">
      <formula1>I20&gt;=G20</formula1>
    </dataValidation>
    <dataValidation type="custom" allowBlank="1" showInputMessage="1" showErrorMessage="1" errorTitle="Maximum Merit" error="Maximum Merit % is 3%" prompt="Meets job requirements - 0%_x000a_Above Average - up to 1%_x000a_Excellent - up to 2%_x000a_Extraordinary - up to 3%" sqref="K20" xr:uid="{56DCBE3C-84D0-42A5-A57B-CA8721A0DD49}">
      <formula1>K20&lt;=3%</formula1>
    </dataValidation>
    <dataValidation type="list" allowBlank="1" showInputMessage="1" showErrorMessage="1" sqref="C21:C22" xr:uid="{80D0B1D5-7252-4C59-AD22-F842ACFBB7A2}">
      <formula1>$C$38:$C$41</formula1>
    </dataValidation>
    <dataValidation allowBlank="1" showInputMessage="1" showErrorMessage="1" promptTitle="Annual Hours - Hourly Employees" prompt="Please enter annual hours for Hourly employees to calculate the honorarium amount. For Salaried employees, please ignore/leave blank." sqref="L20" xr:uid="{E4965A5C-9AED-4BFB-88B4-1C0557F85779}"/>
    <dataValidation allowBlank="1" showInputMessage="1" prompt="Meets job requirements - 0%_x000a_Above Average - up to 1%_x000a_Excellent - up to 2%_x000a_Extraordinary - up to 3%" sqref="L20" xr:uid="{D2F4C494-6D37-4564-9D77-7F65217140BF}"/>
    <dataValidation type="custom" allowBlank="1" showInputMessage="1" showErrorMessage="1" errorTitle="Max FTE is 1" error="FTE amount should be less than or equal to 1 (1=100% FTE)" sqref="D20" xr:uid="{64DE4BC8-9BBB-4FFF-AD1C-F368A4722899}">
      <formula1>D20&lt;=1</formula1>
    </dataValidation>
  </dataValidations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B70CE2E-0599-4148-AD87-196EFF14224F}">
          <x14:formula1>
            <xm:f>'Job Category &amp; Grade'!$B$63:$B$66</xm:f>
          </x14:formula1>
          <xm:sqref>B20:B22</xm:sqref>
        </x14:dataValidation>
        <x14:dataValidation type="list" allowBlank="1" showInputMessage="1" xr:uid="{3446D831-2871-4925-8280-77B1D9507772}">
          <x14:formula1>
            <xm:f>'Job Category &amp; Grade'!$H$63:$H$64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970E-2A53-4A10-8362-581FB14394E6}">
  <sheetPr codeName="Sheet5"/>
  <dimension ref="B3:D7"/>
  <sheetViews>
    <sheetView showGridLines="0" workbookViewId="0">
      <selection activeCell="D7" sqref="D7"/>
    </sheetView>
  </sheetViews>
  <sheetFormatPr defaultRowHeight="12.5" x14ac:dyDescent="0.25"/>
  <cols>
    <col min="2" max="2" width="26.26953125" customWidth="1"/>
    <col min="3" max="4" width="10.54296875" customWidth="1"/>
  </cols>
  <sheetData>
    <row r="3" spans="2:4" ht="13" x14ac:dyDescent="0.25">
      <c r="B3" s="2"/>
      <c r="C3" s="4" t="s">
        <v>30</v>
      </c>
      <c r="D3" s="4" t="s">
        <v>31</v>
      </c>
    </row>
    <row r="4" spans="2:4" ht="13" x14ac:dyDescent="0.3">
      <c r="B4" s="3" t="s">
        <v>32</v>
      </c>
      <c r="C4" s="5">
        <v>0</v>
      </c>
      <c r="D4" s="5">
        <v>0</v>
      </c>
    </row>
    <row r="5" spans="2:4" ht="13" x14ac:dyDescent="0.3">
      <c r="B5" s="3" t="s">
        <v>33</v>
      </c>
      <c r="C5" s="5">
        <v>1E-4</v>
      </c>
      <c r="D5" s="5">
        <v>0.01</v>
      </c>
    </row>
    <row r="6" spans="2:4" ht="13" x14ac:dyDescent="0.3">
      <c r="B6" s="3" t="s">
        <v>34</v>
      </c>
      <c r="C6" s="5">
        <v>1.01E-2</v>
      </c>
      <c r="D6" s="5">
        <v>0.02</v>
      </c>
    </row>
    <row r="7" spans="2:4" ht="13" x14ac:dyDescent="0.3">
      <c r="B7" s="3" t="s">
        <v>35</v>
      </c>
      <c r="C7" s="5">
        <v>2.01E-2</v>
      </c>
      <c r="D7" s="5">
        <v>0.03</v>
      </c>
    </row>
  </sheetData>
  <sheetProtection algorithmName="SHA-512" hashValue="PzCEWSjCdLmUqIerwwgK/JWp8fmQyVQw42Es8uPSb07I9Jwr/jFh5gK/0+eeuehDo81U8t+7OAD8zSSVbbjlmQ==" saltValue="wt7XS+83ieYOPPBw0Kdym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C4FB-E12D-438E-A16B-4791CC57A091}">
  <dimension ref="B3:X66"/>
  <sheetViews>
    <sheetView workbookViewId="0">
      <selection activeCell="F44" sqref="F44"/>
    </sheetView>
  </sheetViews>
  <sheetFormatPr defaultRowHeight="12.5" x14ac:dyDescent="0.25"/>
  <cols>
    <col min="2" max="3" width="16.54296875" customWidth="1"/>
    <col min="4" max="7" width="11.453125" customWidth="1"/>
    <col min="8" max="9" width="29.7265625" customWidth="1"/>
    <col min="10" max="13" width="11.453125" customWidth="1"/>
    <col min="14" max="15" width="26.1796875" customWidth="1"/>
    <col min="16" max="19" width="11.453125" customWidth="1"/>
    <col min="20" max="20" width="17.7265625" customWidth="1"/>
    <col min="21" max="21" width="26" customWidth="1"/>
    <col min="22" max="24" width="11.453125" customWidth="1"/>
  </cols>
  <sheetData>
    <row r="3" spans="2:24" ht="13" x14ac:dyDescent="0.3">
      <c r="D3" s="56" t="s">
        <v>28</v>
      </c>
      <c r="E3" s="56"/>
      <c r="F3" s="56"/>
      <c r="J3" s="56" t="s">
        <v>28</v>
      </c>
      <c r="K3" s="56"/>
      <c r="L3" s="56"/>
      <c r="P3" s="56" t="s">
        <v>28</v>
      </c>
      <c r="Q3" s="56"/>
      <c r="R3" s="56"/>
      <c r="V3" s="56" t="s">
        <v>28</v>
      </c>
      <c r="W3" s="56"/>
      <c r="X3" s="56"/>
    </row>
    <row r="4" spans="2:24" s="1" customFormat="1" ht="13" x14ac:dyDescent="0.3">
      <c r="B4" s="23" t="s">
        <v>36</v>
      </c>
      <c r="C4" s="23"/>
      <c r="D4" s="52" t="s">
        <v>37</v>
      </c>
      <c r="E4" s="52" t="s">
        <v>38</v>
      </c>
      <c r="F4" s="52" t="s">
        <v>39</v>
      </c>
      <c r="G4" s="52"/>
      <c r="H4" s="23" t="s">
        <v>40</v>
      </c>
      <c r="I4" s="23"/>
      <c r="J4" s="52" t="s">
        <v>37</v>
      </c>
      <c r="K4" s="52" t="s">
        <v>38</v>
      </c>
      <c r="L4" s="52" t="s">
        <v>39</v>
      </c>
      <c r="M4" s="52"/>
      <c r="N4" s="23" t="s">
        <v>41</v>
      </c>
      <c r="O4" s="23"/>
      <c r="P4" s="52" t="s">
        <v>37</v>
      </c>
      <c r="Q4" s="52" t="s">
        <v>38</v>
      </c>
      <c r="R4" s="52" t="s">
        <v>39</v>
      </c>
      <c r="S4" s="52"/>
      <c r="T4" s="23" t="s">
        <v>42</v>
      </c>
      <c r="U4" s="23"/>
      <c r="V4" s="52" t="s">
        <v>37</v>
      </c>
      <c r="W4" s="52" t="s">
        <v>38</v>
      </c>
      <c r="X4" s="52" t="s">
        <v>39</v>
      </c>
    </row>
    <row r="5" spans="2:24" x14ac:dyDescent="0.25">
      <c r="B5" t="s">
        <v>43</v>
      </c>
      <c r="C5" t="s">
        <v>44</v>
      </c>
      <c r="D5" s="11">
        <v>3955.0833333333335</v>
      </c>
      <c r="E5" s="11">
        <v>4739.083333333333</v>
      </c>
      <c r="F5" s="11">
        <v>5678.333333333333</v>
      </c>
      <c r="H5" s="21" t="s">
        <v>45</v>
      </c>
      <c r="I5" s="21" t="s">
        <v>46</v>
      </c>
      <c r="J5" s="11">
        <v>3406.81</v>
      </c>
      <c r="K5" s="11">
        <v>3613.04</v>
      </c>
      <c r="L5" s="11">
        <v>3819.27</v>
      </c>
      <c r="N5" s="21" t="s">
        <v>47</v>
      </c>
      <c r="O5" s="21" t="s">
        <v>48</v>
      </c>
      <c r="P5" s="11">
        <v>4125.13</v>
      </c>
      <c r="Q5" s="11">
        <v>4410.34</v>
      </c>
      <c r="R5" s="11">
        <v>4714.74</v>
      </c>
      <c r="T5" t="s">
        <v>49</v>
      </c>
      <c r="U5" t="s">
        <v>50</v>
      </c>
      <c r="V5" s="11">
        <v>4019.85</v>
      </c>
      <c r="W5" s="11">
        <v>4462.08</v>
      </c>
      <c r="X5" s="11">
        <v>4904.6000000000004</v>
      </c>
    </row>
    <row r="6" spans="2:24" x14ac:dyDescent="0.25">
      <c r="B6" t="s">
        <v>51</v>
      </c>
      <c r="C6" t="s">
        <v>52</v>
      </c>
      <c r="D6" s="11">
        <v>4268</v>
      </c>
      <c r="E6" s="11">
        <v>5114.916666666667</v>
      </c>
      <c r="F6" s="11">
        <v>6129.583333333333</v>
      </c>
      <c r="H6" s="21" t="s">
        <v>53</v>
      </c>
      <c r="I6" s="21" t="s">
        <v>54</v>
      </c>
      <c r="J6" s="11">
        <v>4109.47</v>
      </c>
      <c r="K6" s="11">
        <v>4308.13</v>
      </c>
      <c r="L6" s="11">
        <v>4507.0600000000004</v>
      </c>
      <c r="N6" s="21" t="s">
        <v>55</v>
      </c>
      <c r="O6" s="21" t="s">
        <v>56</v>
      </c>
      <c r="P6" s="11">
        <v>5042.4399999999996</v>
      </c>
      <c r="Q6" s="11">
        <v>5390.82</v>
      </c>
      <c r="R6" s="11">
        <v>5765.24</v>
      </c>
      <c r="T6" t="s">
        <v>57</v>
      </c>
      <c r="U6" t="s">
        <v>58</v>
      </c>
      <c r="V6" s="11">
        <v>4248.68</v>
      </c>
      <c r="W6" s="11">
        <v>4715.04</v>
      </c>
      <c r="X6" s="11">
        <v>5181.7700000000004</v>
      </c>
    </row>
    <row r="7" spans="2:24" x14ac:dyDescent="0.25">
      <c r="B7" t="s">
        <v>59</v>
      </c>
      <c r="C7" t="s">
        <v>60</v>
      </c>
      <c r="D7" s="11">
        <v>4606.083333333333</v>
      </c>
      <c r="E7" s="11">
        <v>5520.666666666667</v>
      </c>
      <c r="F7" s="11">
        <v>6616.416666666667</v>
      </c>
      <c r="H7" s="21" t="s">
        <v>61</v>
      </c>
      <c r="I7" s="21" t="s">
        <v>62</v>
      </c>
      <c r="J7" s="11">
        <v>4333.8599999999997</v>
      </c>
      <c r="K7" s="11">
        <v>4744.7</v>
      </c>
      <c r="L7" s="11">
        <v>5155.6099999999997</v>
      </c>
      <c r="N7" s="21" t="s">
        <v>63</v>
      </c>
      <c r="O7" s="21" t="s">
        <v>64</v>
      </c>
      <c r="P7" s="11">
        <v>5579.18</v>
      </c>
      <c r="Q7" s="11">
        <v>5996.92</v>
      </c>
      <c r="R7" s="11">
        <v>6446.85</v>
      </c>
      <c r="T7" t="s">
        <v>65</v>
      </c>
      <c r="U7" t="s">
        <v>66</v>
      </c>
      <c r="V7" s="11">
        <v>4483.09</v>
      </c>
      <c r="W7" s="11">
        <v>4976.5</v>
      </c>
      <c r="X7" s="11">
        <v>5469.63</v>
      </c>
    </row>
    <row r="8" spans="2:24" x14ac:dyDescent="0.25">
      <c r="B8" t="s">
        <v>67</v>
      </c>
      <c r="C8" t="s">
        <v>68</v>
      </c>
      <c r="D8" s="11">
        <v>4970.916666666667</v>
      </c>
      <c r="E8" s="11">
        <v>5959</v>
      </c>
      <c r="F8" s="11">
        <v>7141.916666666667</v>
      </c>
      <c r="H8" s="21" t="s">
        <v>69</v>
      </c>
      <c r="I8" s="21" t="s">
        <v>70</v>
      </c>
      <c r="J8" s="11">
        <v>4567.04</v>
      </c>
      <c r="K8" s="11">
        <v>4976.26</v>
      </c>
      <c r="L8" s="11">
        <v>5385.67</v>
      </c>
      <c r="N8" t="s">
        <v>71</v>
      </c>
      <c r="O8" s="21" t="s">
        <v>72</v>
      </c>
      <c r="P8" s="11">
        <v>3573.08</v>
      </c>
      <c r="Q8" s="11">
        <v>3854.44</v>
      </c>
      <c r="R8" s="11">
        <v>4159.41</v>
      </c>
    </row>
    <row r="9" spans="2:24" ht="13" x14ac:dyDescent="0.3">
      <c r="B9" t="s">
        <v>73</v>
      </c>
      <c r="C9" t="s">
        <v>74</v>
      </c>
      <c r="D9" s="11">
        <v>5365.416666666667</v>
      </c>
      <c r="E9" s="11">
        <v>6432.25</v>
      </c>
      <c r="F9" s="11">
        <v>7709.916666666667</v>
      </c>
      <c r="H9" s="21" t="s">
        <v>75</v>
      </c>
      <c r="I9" s="21" t="s">
        <v>76</v>
      </c>
      <c r="J9" s="11">
        <v>5220.9799999999996</v>
      </c>
      <c r="K9" s="11">
        <v>5672.57</v>
      </c>
      <c r="L9" s="11">
        <v>6124.46</v>
      </c>
      <c r="N9" t="s">
        <v>77</v>
      </c>
      <c r="O9" s="21" t="s">
        <v>78</v>
      </c>
      <c r="P9" s="11">
        <v>4061.03</v>
      </c>
      <c r="Q9" s="11">
        <v>4381.75</v>
      </c>
      <c r="R9" s="11">
        <v>4728.03</v>
      </c>
      <c r="V9" s="56" t="s">
        <v>79</v>
      </c>
      <c r="W9" s="56"/>
      <c r="X9" s="56"/>
    </row>
    <row r="10" spans="2:24" ht="13" x14ac:dyDescent="0.3">
      <c r="B10" t="s">
        <v>80</v>
      </c>
      <c r="C10" t="s">
        <v>81</v>
      </c>
      <c r="D10" s="11">
        <v>5791</v>
      </c>
      <c r="E10" s="11">
        <v>6943.333333333333</v>
      </c>
      <c r="F10" s="11">
        <v>8323.4166666666661</v>
      </c>
      <c r="H10" s="21" t="s">
        <v>82</v>
      </c>
      <c r="I10" s="21" t="s">
        <v>83</v>
      </c>
      <c r="J10" s="11">
        <v>6088.24</v>
      </c>
      <c r="K10" s="11">
        <v>6527.06</v>
      </c>
      <c r="L10" s="11">
        <v>6966.27</v>
      </c>
      <c r="N10" t="s">
        <v>84</v>
      </c>
      <c r="O10" s="21" t="s">
        <v>85</v>
      </c>
      <c r="P10" s="11">
        <v>4617.8500000000004</v>
      </c>
      <c r="Q10" s="11">
        <v>4983.82</v>
      </c>
      <c r="R10" s="11">
        <v>5377.32</v>
      </c>
      <c r="V10" s="52" t="s">
        <v>37</v>
      </c>
      <c r="W10" s="52" t="s">
        <v>38</v>
      </c>
      <c r="X10" s="52" t="s">
        <v>39</v>
      </c>
    </row>
    <row r="11" spans="2:24" x14ac:dyDescent="0.25">
      <c r="B11" t="s">
        <v>29</v>
      </c>
      <c r="C11" t="s">
        <v>86</v>
      </c>
      <c r="D11" s="11">
        <v>6251</v>
      </c>
      <c r="E11" s="11">
        <v>7495.5</v>
      </c>
      <c r="F11" s="11">
        <v>8986</v>
      </c>
      <c r="H11" s="21" t="s">
        <v>87</v>
      </c>
      <c r="I11" s="21" t="s">
        <v>88</v>
      </c>
      <c r="J11" s="11">
        <v>6610.68</v>
      </c>
      <c r="K11" s="11">
        <v>7051.78</v>
      </c>
      <c r="L11" s="11">
        <v>7492.97</v>
      </c>
      <c r="N11" t="s">
        <v>89</v>
      </c>
      <c r="O11" s="21" t="s">
        <v>90</v>
      </c>
      <c r="P11" s="11">
        <v>5251.4</v>
      </c>
      <c r="Q11" s="11">
        <v>5666.56</v>
      </c>
      <c r="R11" s="11">
        <v>6117.13</v>
      </c>
      <c r="T11" t="s">
        <v>49</v>
      </c>
      <c r="U11" t="s">
        <v>91</v>
      </c>
      <c r="V11" s="11">
        <v>26.45</v>
      </c>
      <c r="W11" s="11">
        <v>29.36</v>
      </c>
      <c r="X11" s="11">
        <v>32.270000000000003</v>
      </c>
    </row>
    <row r="12" spans="2:24" x14ac:dyDescent="0.25">
      <c r="B12" t="s">
        <v>92</v>
      </c>
      <c r="C12" t="s">
        <v>93</v>
      </c>
      <c r="D12" s="11">
        <v>6747.5</v>
      </c>
      <c r="E12" s="11">
        <v>8091.583333333333</v>
      </c>
      <c r="F12" s="11">
        <v>9701.4166666666661</v>
      </c>
      <c r="H12" s="21" t="s">
        <v>94</v>
      </c>
      <c r="I12" s="21" t="s">
        <v>95</v>
      </c>
      <c r="J12" s="11">
        <v>3858.14</v>
      </c>
      <c r="K12" s="11">
        <v>4059.81</v>
      </c>
      <c r="L12" s="11">
        <v>4261.49</v>
      </c>
      <c r="T12" t="s">
        <v>57</v>
      </c>
      <c r="U12" t="s">
        <v>96</v>
      </c>
      <c r="V12" s="11">
        <v>27.95</v>
      </c>
      <c r="W12" s="11">
        <v>31.02</v>
      </c>
      <c r="X12" s="11">
        <v>34.090000000000003</v>
      </c>
    </row>
    <row r="13" spans="2:24" ht="13" x14ac:dyDescent="0.3">
      <c r="B13" t="s">
        <v>97</v>
      </c>
      <c r="C13" t="s">
        <v>98</v>
      </c>
      <c r="D13" s="11">
        <v>7283.75</v>
      </c>
      <c r="E13" s="11">
        <v>8735.1666666666661</v>
      </c>
      <c r="F13" s="11">
        <v>10474.083333333334</v>
      </c>
      <c r="H13" s="21" t="s">
        <v>99</v>
      </c>
      <c r="I13" s="21" t="s">
        <v>100</v>
      </c>
      <c r="J13" s="11">
        <v>4322.03</v>
      </c>
      <c r="K13" s="11">
        <v>4746.3</v>
      </c>
      <c r="L13" s="11">
        <v>5170.09</v>
      </c>
      <c r="P13" s="56" t="s">
        <v>79</v>
      </c>
      <c r="Q13" s="56"/>
      <c r="R13" s="56"/>
      <c r="T13" t="s">
        <v>65</v>
      </c>
      <c r="U13" t="s">
        <v>101</v>
      </c>
      <c r="V13" s="11">
        <v>29.49</v>
      </c>
      <c r="W13" s="11">
        <v>32.74</v>
      </c>
      <c r="X13" s="11">
        <v>35.979999999999997</v>
      </c>
    </row>
    <row r="14" spans="2:24" ht="13" x14ac:dyDescent="0.3">
      <c r="B14" t="s">
        <v>102</v>
      </c>
      <c r="C14" t="s">
        <v>103</v>
      </c>
      <c r="D14" s="11">
        <v>7622.833333333333</v>
      </c>
      <c r="E14" s="11">
        <v>9518</v>
      </c>
      <c r="F14" s="11">
        <v>11886.666666666666</v>
      </c>
      <c r="H14" s="21" t="s">
        <v>104</v>
      </c>
      <c r="I14" s="21" t="s">
        <v>105</v>
      </c>
      <c r="J14" s="11">
        <v>6088.24</v>
      </c>
      <c r="K14" s="11">
        <v>6527.06</v>
      </c>
      <c r="L14" s="11">
        <v>6966.27</v>
      </c>
      <c r="P14" s="52" t="s">
        <v>37</v>
      </c>
      <c r="Q14" s="52" t="s">
        <v>38</v>
      </c>
      <c r="R14" s="52" t="s">
        <v>39</v>
      </c>
    </row>
    <row r="15" spans="2:24" x14ac:dyDescent="0.25">
      <c r="B15" t="s">
        <v>106</v>
      </c>
      <c r="C15" t="s">
        <v>107</v>
      </c>
      <c r="D15" s="11">
        <v>8305.0833333333339</v>
      </c>
      <c r="E15" s="11">
        <v>10370.583333333334</v>
      </c>
      <c r="F15" s="11">
        <v>12952.333333333334</v>
      </c>
      <c r="H15" s="21" t="s">
        <v>108</v>
      </c>
      <c r="I15" s="21" t="s">
        <v>109</v>
      </c>
      <c r="J15" s="11">
        <v>6610.68</v>
      </c>
      <c r="K15" s="11">
        <v>7051.78</v>
      </c>
      <c r="L15" s="11">
        <v>7492.97</v>
      </c>
      <c r="N15" s="21" t="s">
        <v>47</v>
      </c>
      <c r="O15" t="s">
        <v>110</v>
      </c>
      <c r="P15" s="11">
        <v>23.8</v>
      </c>
      <c r="Q15" s="11">
        <v>25.44</v>
      </c>
      <c r="R15" s="11">
        <v>27.2</v>
      </c>
    </row>
    <row r="16" spans="2:24" x14ac:dyDescent="0.25">
      <c r="B16" t="s">
        <v>111</v>
      </c>
      <c r="C16" t="s">
        <v>112</v>
      </c>
      <c r="D16" s="11">
        <v>9048.6666666666661</v>
      </c>
      <c r="E16" s="11">
        <v>11299.75</v>
      </c>
      <c r="F16" s="11">
        <v>14114.166666666666</v>
      </c>
      <c r="H16" s="21" t="s">
        <v>113</v>
      </c>
      <c r="I16" s="21" t="s">
        <v>114</v>
      </c>
      <c r="J16" s="11">
        <v>6610.68</v>
      </c>
      <c r="K16" s="11">
        <v>7051.78</v>
      </c>
      <c r="L16" s="11">
        <v>7492.97</v>
      </c>
      <c r="N16" s="21" t="s">
        <v>55</v>
      </c>
      <c r="O16" t="s">
        <v>115</v>
      </c>
      <c r="P16" s="11">
        <v>29.09</v>
      </c>
      <c r="Q16" s="11">
        <v>31.1</v>
      </c>
      <c r="R16" s="11">
        <v>33.26</v>
      </c>
    </row>
    <row r="17" spans="2:18" x14ac:dyDescent="0.25">
      <c r="B17" t="s">
        <v>116</v>
      </c>
      <c r="C17" t="s">
        <v>117</v>
      </c>
      <c r="D17" s="11">
        <v>9859.25</v>
      </c>
      <c r="E17" s="11">
        <v>12313.083333333334</v>
      </c>
      <c r="F17" s="11">
        <v>15380.75</v>
      </c>
      <c r="N17" s="21" t="s">
        <v>63</v>
      </c>
      <c r="O17" t="s">
        <v>118</v>
      </c>
      <c r="P17" s="11">
        <v>32.19</v>
      </c>
      <c r="Q17" s="11">
        <v>34.6</v>
      </c>
      <c r="R17" s="11">
        <v>37.19</v>
      </c>
    </row>
    <row r="18" spans="2:18" ht="13" x14ac:dyDescent="0.3">
      <c r="B18" t="s">
        <v>119</v>
      </c>
      <c r="C18" t="s">
        <v>120</v>
      </c>
      <c r="D18" s="11">
        <v>10742.833333333334</v>
      </c>
      <c r="E18" s="11">
        <v>13417.583333333334</v>
      </c>
      <c r="F18" s="11">
        <v>16760.833333333332</v>
      </c>
      <c r="J18" s="56" t="s">
        <v>79</v>
      </c>
      <c r="K18" s="56"/>
      <c r="L18" s="56"/>
      <c r="N18" t="s">
        <v>71</v>
      </c>
      <c r="O18" t="s">
        <v>121</v>
      </c>
      <c r="P18" s="11">
        <v>20.61</v>
      </c>
      <c r="Q18" s="11">
        <v>22.24</v>
      </c>
      <c r="R18" s="11">
        <v>24</v>
      </c>
    </row>
    <row r="19" spans="2:18" ht="13" x14ac:dyDescent="0.3">
      <c r="B19" t="s">
        <v>122</v>
      </c>
      <c r="C19" t="s">
        <v>123</v>
      </c>
      <c r="D19" s="11">
        <v>11705.583333333334</v>
      </c>
      <c r="E19" s="11">
        <v>14621</v>
      </c>
      <c r="F19" s="11">
        <v>18265.416666666668</v>
      </c>
      <c r="J19" s="52" t="s">
        <v>37</v>
      </c>
      <c r="K19" s="52" t="s">
        <v>38</v>
      </c>
      <c r="L19" s="52" t="s">
        <v>39</v>
      </c>
      <c r="N19" t="s">
        <v>77</v>
      </c>
      <c r="O19" t="s">
        <v>124</v>
      </c>
      <c r="P19" s="11">
        <v>23.43</v>
      </c>
      <c r="Q19" s="11">
        <v>25.28</v>
      </c>
      <c r="R19" s="11">
        <v>27.28</v>
      </c>
    </row>
    <row r="20" spans="2:18" x14ac:dyDescent="0.25">
      <c r="B20" t="s">
        <v>125</v>
      </c>
      <c r="C20" t="s">
        <v>126</v>
      </c>
      <c r="D20" s="11">
        <v>12755.083333333334</v>
      </c>
      <c r="E20" s="11">
        <v>15933.416666666666</v>
      </c>
      <c r="F20" s="11">
        <v>19905.666666666668</v>
      </c>
      <c r="H20" s="21" t="s">
        <v>45</v>
      </c>
      <c r="I20" t="s">
        <v>127</v>
      </c>
      <c r="J20" s="11">
        <v>20.96</v>
      </c>
      <c r="K20" s="11">
        <v>22.23</v>
      </c>
      <c r="L20" s="11">
        <v>23.5</v>
      </c>
      <c r="N20" t="s">
        <v>84</v>
      </c>
      <c r="O20" t="s">
        <v>128</v>
      </c>
      <c r="P20" s="11">
        <v>26.64</v>
      </c>
      <c r="Q20" s="11">
        <v>28.75</v>
      </c>
      <c r="R20" s="11">
        <v>31.02</v>
      </c>
    </row>
    <row r="21" spans="2:18" x14ac:dyDescent="0.25">
      <c r="B21" t="s">
        <v>129</v>
      </c>
      <c r="C21" t="s">
        <v>130</v>
      </c>
      <c r="D21" s="11">
        <v>13899.25</v>
      </c>
      <c r="E21" s="11">
        <v>17363.5</v>
      </c>
      <c r="F21" s="11">
        <v>21693.333333333332</v>
      </c>
      <c r="H21" s="21" t="s">
        <v>53</v>
      </c>
      <c r="I21" t="s">
        <v>131</v>
      </c>
      <c r="J21" s="11">
        <v>25.29</v>
      </c>
      <c r="K21" s="11">
        <v>26.51</v>
      </c>
      <c r="L21" s="11">
        <v>27.74</v>
      </c>
      <c r="N21" t="s">
        <v>89</v>
      </c>
      <c r="O21" t="s">
        <v>132</v>
      </c>
      <c r="P21" s="11">
        <v>30.3</v>
      </c>
      <c r="Q21" s="11">
        <v>32.69</v>
      </c>
      <c r="R21" s="11">
        <v>35.29</v>
      </c>
    </row>
    <row r="22" spans="2:18" x14ac:dyDescent="0.25">
      <c r="B22" t="s">
        <v>133</v>
      </c>
      <c r="C22" t="s">
        <v>134</v>
      </c>
      <c r="D22" s="11">
        <v>15146.5</v>
      </c>
      <c r="E22" s="11">
        <v>18922.166666666668</v>
      </c>
      <c r="F22" s="11">
        <v>23642.166666666668</v>
      </c>
      <c r="H22" s="21" t="s">
        <v>61</v>
      </c>
      <c r="I22" t="s">
        <v>135</v>
      </c>
      <c r="J22" s="11">
        <v>26.67</v>
      </c>
      <c r="K22" s="11">
        <v>29.2</v>
      </c>
      <c r="L22" s="11">
        <v>31.73</v>
      </c>
    </row>
    <row r="23" spans="2:18" x14ac:dyDescent="0.25">
      <c r="D23" s="11"/>
      <c r="E23" s="11"/>
      <c r="F23" s="11"/>
      <c r="H23" s="21" t="s">
        <v>69</v>
      </c>
      <c r="I23" t="s">
        <v>136</v>
      </c>
      <c r="J23" s="11">
        <v>28.1</v>
      </c>
      <c r="K23" s="11">
        <v>30.62</v>
      </c>
      <c r="L23" s="11">
        <v>33.14</v>
      </c>
    </row>
    <row r="24" spans="2:18" x14ac:dyDescent="0.25">
      <c r="H24" s="21" t="s">
        <v>75</v>
      </c>
      <c r="I24" t="s">
        <v>137</v>
      </c>
      <c r="J24" s="11">
        <v>32.130000000000003</v>
      </c>
      <c r="K24" s="11">
        <v>34.909999999999997</v>
      </c>
      <c r="L24" s="11">
        <v>37.69</v>
      </c>
    </row>
    <row r="25" spans="2:18" ht="13" x14ac:dyDescent="0.3">
      <c r="D25" s="56" t="s">
        <v>79</v>
      </c>
      <c r="E25" s="56"/>
      <c r="F25" s="56"/>
      <c r="H25" s="21" t="s">
        <v>82</v>
      </c>
      <c r="I25" t="s">
        <v>138</v>
      </c>
      <c r="J25" s="11">
        <v>37.47</v>
      </c>
      <c r="K25" s="11">
        <v>40.17</v>
      </c>
      <c r="L25" s="11">
        <v>42.87</v>
      </c>
    </row>
    <row r="26" spans="2:18" ht="13" x14ac:dyDescent="0.3">
      <c r="D26" s="52" t="s">
        <v>37</v>
      </c>
      <c r="E26" s="52" t="s">
        <v>38</v>
      </c>
      <c r="F26" s="52" t="s">
        <v>39</v>
      </c>
      <c r="H26" s="21" t="s">
        <v>87</v>
      </c>
      <c r="I26" t="s">
        <v>139</v>
      </c>
      <c r="J26" s="11">
        <v>40.68</v>
      </c>
      <c r="K26" s="11">
        <v>43.4</v>
      </c>
      <c r="L26" s="11">
        <v>46.11</v>
      </c>
    </row>
    <row r="27" spans="2:18" x14ac:dyDescent="0.25">
      <c r="B27" t="s">
        <v>43</v>
      </c>
      <c r="C27" t="s">
        <v>140</v>
      </c>
      <c r="D27" s="11">
        <v>26.02</v>
      </c>
      <c r="E27" s="11">
        <v>31.18</v>
      </c>
      <c r="F27" s="11">
        <v>37.36</v>
      </c>
      <c r="H27" s="21" t="s">
        <v>94</v>
      </c>
      <c r="I27" t="s">
        <v>141</v>
      </c>
      <c r="J27" s="11">
        <v>23.74</v>
      </c>
      <c r="K27" s="11">
        <v>24.98</v>
      </c>
      <c r="L27" s="11">
        <v>26.22</v>
      </c>
    </row>
    <row r="28" spans="2:18" x14ac:dyDescent="0.25">
      <c r="B28" t="s">
        <v>51</v>
      </c>
      <c r="C28" t="s">
        <v>142</v>
      </c>
      <c r="D28" s="11">
        <v>28.08</v>
      </c>
      <c r="E28" s="11">
        <v>33.65</v>
      </c>
      <c r="F28" s="11">
        <v>40.33</v>
      </c>
      <c r="H28" s="21" t="s">
        <v>99</v>
      </c>
      <c r="I28" t="s">
        <v>143</v>
      </c>
      <c r="J28" s="11">
        <v>26.6</v>
      </c>
      <c r="K28" s="11">
        <v>29.21</v>
      </c>
      <c r="L28" s="11">
        <v>31.82</v>
      </c>
    </row>
    <row r="29" spans="2:18" x14ac:dyDescent="0.25">
      <c r="B29" t="s">
        <v>59</v>
      </c>
      <c r="C29" t="s">
        <v>144</v>
      </c>
      <c r="D29" s="11">
        <v>30.3</v>
      </c>
      <c r="E29" s="11">
        <v>36.32</v>
      </c>
      <c r="F29" s="11">
        <v>43.53</v>
      </c>
      <c r="H29" s="21" t="s">
        <v>104</v>
      </c>
      <c r="I29" t="s">
        <v>145</v>
      </c>
      <c r="J29" s="11">
        <v>37.47</v>
      </c>
      <c r="K29" s="11">
        <v>40.17</v>
      </c>
      <c r="L29" s="11">
        <v>42.87</v>
      </c>
    </row>
    <row r="30" spans="2:18" x14ac:dyDescent="0.25">
      <c r="B30" t="s">
        <v>67</v>
      </c>
      <c r="C30" t="s">
        <v>146</v>
      </c>
      <c r="D30" s="11">
        <v>32.700000000000003</v>
      </c>
      <c r="E30" s="11">
        <v>39.200000000000003</v>
      </c>
      <c r="F30" s="11">
        <v>46.99</v>
      </c>
      <c r="H30" s="21" t="s">
        <v>108</v>
      </c>
      <c r="I30" t="s">
        <v>147</v>
      </c>
      <c r="J30" s="11">
        <v>40.68</v>
      </c>
      <c r="K30" s="11">
        <v>43.4</v>
      </c>
      <c r="L30" s="11">
        <v>46.11</v>
      </c>
    </row>
    <row r="31" spans="2:18" x14ac:dyDescent="0.25">
      <c r="B31" t="s">
        <v>73</v>
      </c>
      <c r="C31" t="s">
        <v>148</v>
      </c>
      <c r="D31" s="11">
        <v>35.299999999999997</v>
      </c>
      <c r="E31" s="11">
        <v>42.32</v>
      </c>
      <c r="F31" s="11">
        <v>50.72</v>
      </c>
      <c r="H31" s="21" t="s">
        <v>113</v>
      </c>
      <c r="I31" t="s">
        <v>149</v>
      </c>
      <c r="J31" s="11">
        <v>40.68</v>
      </c>
      <c r="K31" s="11">
        <v>43.4</v>
      </c>
      <c r="L31" s="11">
        <v>46.11</v>
      </c>
    </row>
    <row r="32" spans="2:18" x14ac:dyDescent="0.25">
      <c r="B32" t="s">
        <v>80</v>
      </c>
      <c r="C32" t="s">
        <v>150</v>
      </c>
      <c r="D32" s="11">
        <v>38.1</v>
      </c>
      <c r="E32" s="11">
        <v>45.68</v>
      </c>
      <c r="F32" s="11">
        <v>54.76</v>
      </c>
    </row>
    <row r="33" spans="2:6" x14ac:dyDescent="0.25">
      <c r="B33" t="s">
        <v>29</v>
      </c>
      <c r="C33" t="s">
        <v>151</v>
      </c>
      <c r="D33" s="11">
        <v>41.13</v>
      </c>
      <c r="E33" s="11">
        <v>49.31</v>
      </c>
      <c r="F33" s="11">
        <v>59.12</v>
      </c>
    </row>
    <row r="34" spans="2:6" x14ac:dyDescent="0.25">
      <c r="B34" t="s">
        <v>92</v>
      </c>
      <c r="C34" t="s">
        <v>152</v>
      </c>
      <c r="D34" s="11">
        <v>44.39</v>
      </c>
      <c r="E34" s="11">
        <v>53.23</v>
      </c>
      <c r="F34" s="11">
        <v>63.83</v>
      </c>
    </row>
    <row r="35" spans="2:6" x14ac:dyDescent="0.25">
      <c r="B35" t="s">
        <v>97</v>
      </c>
      <c r="C35" t="s">
        <v>153</v>
      </c>
      <c r="D35" s="11">
        <v>47.92</v>
      </c>
      <c r="E35" s="11">
        <v>57.47</v>
      </c>
      <c r="F35" s="11">
        <v>68.91</v>
      </c>
    </row>
    <row r="36" spans="2:6" x14ac:dyDescent="0.25">
      <c r="B36" t="s">
        <v>102</v>
      </c>
      <c r="C36" t="s">
        <v>154</v>
      </c>
      <c r="D36" s="11">
        <v>50.15</v>
      </c>
      <c r="E36" s="11">
        <v>62.62</v>
      </c>
      <c r="F36" s="11">
        <v>78.2</v>
      </c>
    </row>
    <row r="37" spans="2:6" x14ac:dyDescent="0.25">
      <c r="B37" t="s">
        <v>106</v>
      </c>
      <c r="C37" t="s">
        <v>155</v>
      </c>
      <c r="D37" s="11">
        <v>54.64</v>
      </c>
      <c r="E37" s="11">
        <v>68.23</v>
      </c>
      <c r="F37" s="11">
        <v>85.21</v>
      </c>
    </row>
    <row r="38" spans="2:6" x14ac:dyDescent="0.25">
      <c r="B38" t="s">
        <v>111</v>
      </c>
      <c r="C38" t="s">
        <v>156</v>
      </c>
      <c r="D38" s="11">
        <v>59.53</v>
      </c>
      <c r="E38" s="11">
        <v>74.34</v>
      </c>
      <c r="F38" s="11">
        <v>92.86</v>
      </c>
    </row>
    <row r="39" spans="2:6" x14ac:dyDescent="0.25">
      <c r="B39" t="s">
        <v>116</v>
      </c>
      <c r="C39" t="s">
        <v>157</v>
      </c>
      <c r="D39" s="11">
        <v>64.86</v>
      </c>
      <c r="E39" s="11">
        <v>81.010000000000005</v>
      </c>
      <c r="F39" s="11">
        <v>101.19</v>
      </c>
    </row>
    <row r="40" spans="2:6" x14ac:dyDescent="0.25">
      <c r="B40" t="s">
        <v>119</v>
      </c>
      <c r="C40" t="s">
        <v>158</v>
      </c>
      <c r="D40" s="11">
        <v>70.680000000000007</v>
      </c>
      <c r="E40" s="11">
        <v>88.27</v>
      </c>
      <c r="F40" s="11">
        <v>110.27</v>
      </c>
    </row>
    <row r="41" spans="2:6" x14ac:dyDescent="0.25">
      <c r="B41" t="s">
        <v>122</v>
      </c>
      <c r="C41" t="s">
        <v>159</v>
      </c>
      <c r="D41" s="11">
        <v>77.010000000000005</v>
      </c>
      <c r="E41" s="11">
        <v>96.19</v>
      </c>
      <c r="F41" s="11">
        <v>120.17</v>
      </c>
    </row>
    <row r="42" spans="2:6" x14ac:dyDescent="0.25">
      <c r="B42" t="s">
        <v>125</v>
      </c>
      <c r="C42" t="s">
        <v>160</v>
      </c>
      <c r="D42" s="11">
        <v>83.92</v>
      </c>
      <c r="E42" s="11">
        <v>104.83</v>
      </c>
      <c r="F42" s="11">
        <v>130.96</v>
      </c>
    </row>
    <row r="43" spans="2:6" x14ac:dyDescent="0.25">
      <c r="B43" t="s">
        <v>129</v>
      </c>
      <c r="C43" t="s">
        <v>161</v>
      </c>
      <c r="D43" s="11">
        <v>91.44</v>
      </c>
      <c r="E43" s="11">
        <v>114.23</v>
      </c>
      <c r="F43" s="11">
        <v>142.72</v>
      </c>
    </row>
    <row r="44" spans="2:6" x14ac:dyDescent="0.25">
      <c r="B44" t="s">
        <v>133</v>
      </c>
      <c r="C44" t="s">
        <v>162</v>
      </c>
      <c r="D44" s="11">
        <v>99.65</v>
      </c>
      <c r="E44" s="11">
        <v>124.49</v>
      </c>
      <c r="F44" s="11">
        <v>155.54</v>
      </c>
    </row>
    <row r="62" spans="2:9" ht="13" x14ac:dyDescent="0.3">
      <c r="B62" s="22" t="s">
        <v>9</v>
      </c>
      <c r="C62" s="22"/>
      <c r="H62" s="22" t="s">
        <v>13</v>
      </c>
      <c r="I62" s="22"/>
    </row>
    <row r="63" spans="2:9" x14ac:dyDescent="0.25">
      <c r="B63" s="21" t="s">
        <v>27</v>
      </c>
      <c r="C63" s="21"/>
      <c r="H63" t="s">
        <v>28</v>
      </c>
    </row>
    <row r="64" spans="2:9" x14ac:dyDescent="0.25">
      <c r="B64" t="s">
        <v>163</v>
      </c>
      <c r="H64" t="s">
        <v>79</v>
      </c>
    </row>
    <row r="65" spans="2:2" x14ac:dyDescent="0.25">
      <c r="B65" t="s">
        <v>164</v>
      </c>
    </row>
    <row r="66" spans="2:2" x14ac:dyDescent="0.25">
      <c r="B66" t="s">
        <v>165</v>
      </c>
    </row>
  </sheetData>
  <mergeCells count="8">
    <mergeCell ref="D25:F25"/>
    <mergeCell ref="J18:L18"/>
    <mergeCell ref="V9:X9"/>
    <mergeCell ref="D3:F3"/>
    <mergeCell ref="P13:R13"/>
    <mergeCell ref="J3:L3"/>
    <mergeCell ref="P3:R3"/>
    <mergeCell ref="V3:X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Non Union Workers</vt:lpstr>
      <vt:lpstr>Rating Scale</vt:lpstr>
      <vt:lpstr>Job Category &amp; Grade</vt:lpstr>
      <vt:lpstr>'Non Union Workers'!_FilterDatabase</vt:lpstr>
      <vt:lpstr>AAPS</vt:lpstr>
      <vt:lpstr>Executive_Administrative_Staff</vt:lpstr>
      <vt:lpstr>Non_Union_Farm_Workers</vt:lpstr>
      <vt:lpstr>Non_Union_Technicians_and_Research_Assistants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Seneviratne, Nirasha</dc:creator>
  <cp:keywords/>
  <dc:description/>
  <cp:lastModifiedBy>Hall, Spencer</cp:lastModifiedBy>
  <cp:revision/>
  <dcterms:created xsi:type="dcterms:W3CDTF">2023-07-18T17:46:36Z</dcterms:created>
  <dcterms:modified xsi:type="dcterms:W3CDTF">2024-07-23T23:11:13Z</dcterms:modified>
  <cp:category/>
  <cp:contentStatus/>
</cp:coreProperties>
</file>